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100.150.225\Sharing\PlaviUredShare\PlaviUred\PLAVI URED\5. BAZA ZNANJA\00.PAUŠALNI OBRT\radno web 2025 izmjene za 2026\"/>
    </mc:Choice>
  </mc:AlternateContent>
  <xr:revisionPtr revIDLastSave="0" documentId="13_ncr:1_{4372F19D-1C74-47F6-95DC-B84139F2EFEE}" xr6:coauthVersionLast="47" xr6:coauthVersionMax="47" xr10:uidLastSave="{00000000-0000-0000-0000-000000000000}"/>
  <bookViews>
    <workbookView xWindow="-120" yWindow="-120" windowWidth="29040" windowHeight="15840" activeTab="1" xr2:uid="{00000000-000D-0000-FFFF-FFFF00000000}"/>
  </bookViews>
  <sheets>
    <sheet name="OBRTNIK paušalist - RADNI ODNOS" sheetId="4" r:id="rId1"/>
    <sheet name="PAUŠALIST uz radni odnos 2026" sheetId="9" r:id="rId2"/>
  </sheets>
  <definedNames>
    <definedName name="_xlnm.Print_Area" localSheetId="0">'OBRTNIK paušalist - RADNI ODNOS'!$A$1:$H$13</definedName>
    <definedName name="_xlnm.Print_Area" localSheetId="1">'PAUŠALIST uz radni odnos 2026'!$A$1:$H$15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D10" i="4" s="1"/>
  <c r="C35" i="4"/>
  <c r="C34" i="4"/>
  <c r="C33" i="4"/>
  <c r="C32" i="4"/>
  <c r="C31" i="4"/>
  <c r="C30" i="4"/>
  <c r="C29" i="4"/>
  <c r="H20" i="9"/>
  <c r="H19" i="9"/>
  <c r="H18" i="9"/>
  <c r="F15" i="9"/>
  <c r="E9" i="9"/>
  <c r="E8" i="9"/>
  <c r="E2" i="9"/>
  <c r="E11" i="9" l="1"/>
  <c r="D12" i="9" s="1"/>
  <c r="E15" i="9" l="1"/>
  <c r="E25" i="9"/>
  <c r="E26" i="9" s="1"/>
  <c r="D15" i="9" s="1"/>
  <c r="D18" i="9" l="1"/>
  <c r="D20" i="9"/>
  <c r="D19" i="9"/>
  <c r="D14" i="9"/>
  <c r="H31" i="9"/>
  <c r="D21" i="9" l="1"/>
  <c r="D12" i="4"/>
  <c r="H12" i="4"/>
  <c r="H11" i="4"/>
  <c r="H10" i="4"/>
  <c r="D11" i="4" l="1"/>
  <c r="D1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tdidak</author>
  </authors>
  <commentList>
    <comment ref="D7" authorId="0" shapeId="0" xr:uid="{00000000-0006-0000-0000-000001000000}">
      <text>
        <r>
          <rPr>
            <sz val="22"/>
            <color indexed="9"/>
            <rFont val="Calibri"/>
            <family val="2"/>
            <charset val="238"/>
            <scheme val="minor"/>
          </rPr>
          <t>1.</t>
        </r>
        <r>
          <rPr>
            <sz val="20"/>
            <color indexed="9"/>
            <rFont val="Calibri"/>
            <family val="2"/>
            <charset val="238"/>
            <scheme val="minor"/>
          </rPr>
          <t xml:space="preserve">   </t>
        </r>
        <r>
          <rPr>
            <b/>
            <sz val="10"/>
            <color indexed="9"/>
            <rFont val="Calibri"/>
            <family val="2"/>
            <charset val="238"/>
            <scheme val="minor"/>
          </rPr>
          <t>ODABERITE POREZNI RAZRED</t>
        </r>
        <r>
          <rPr>
            <sz val="9"/>
            <color indexed="81"/>
            <rFont val="Segoe UI"/>
            <family val="2"/>
            <charset val="238"/>
          </rPr>
          <t xml:space="preserve">
            porezni razred ovisi o visini ostvarenih                                                                                                                  primitaka dakle iznos u PO SD obrascu</t>
        </r>
      </text>
    </comment>
    <comment ref="H7" authorId="0" shapeId="0" xr:uid="{00000000-0006-0000-0000-000002000000}">
      <text>
        <r>
          <rPr>
            <b/>
            <sz val="22"/>
            <color indexed="9"/>
            <rFont val="Calibri"/>
            <family val="2"/>
            <charset val="238"/>
            <scheme val="minor"/>
          </rPr>
          <t>2.</t>
        </r>
        <r>
          <rPr>
            <b/>
            <sz val="18"/>
            <color indexed="9"/>
            <rFont val="Calibri"/>
            <family val="2"/>
            <charset val="238"/>
            <scheme val="minor"/>
          </rPr>
          <t xml:space="preserve">    </t>
        </r>
        <r>
          <rPr>
            <b/>
            <sz val="10"/>
            <color indexed="9"/>
            <rFont val="Calibri"/>
            <family val="2"/>
            <charset val="238"/>
            <scheme val="minor"/>
          </rPr>
          <t xml:space="preserve"> UNESITE VAŠ OIB
   </t>
        </r>
        <r>
          <rPr>
            <sz val="9"/>
            <color indexed="81"/>
            <rFont val="Segoe UI"/>
            <family val="2"/>
            <charset val="238"/>
          </rPr>
          <t xml:space="preserve">kako bi poziv na broj   
bio komletan         </t>
        </r>
      </text>
    </comment>
  </commentList>
</comments>
</file>

<file path=xl/sharedStrings.xml><?xml version="1.0" encoding="utf-8"?>
<sst xmlns="http://schemas.openxmlformats.org/spreadsheetml/2006/main" count="70" uniqueCount="39">
  <si>
    <t>NAZIV DOPRINOSA</t>
  </si>
  <si>
    <t>STOPA U %</t>
  </si>
  <si>
    <t>UPLATNI RAČUN</t>
  </si>
  <si>
    <t>OIB</t>
  </si>
  <si>
    <t>MODEL</t>
  </si>
  <si>
    <t>POZIV NA BROJ</t>
  </si>
  <si>
    <t>Doprinos za MIO 1. stup</t>
  </si>
  <si>
    <t>HR1210010051863000160</t>
  </si>
  <si>
    <t>HR68</t>
  </si>
  <si>
    <t>Doprinos za MIO 2. stup</t>
  </si>
  <si>
    <t>HR7610010051700036001</t>
  </si>
  <si>
    <t>Doprinos za zdravstveno osiguranje</t>
  </si>
  <si>
    <t>HR6510010051550100001</t>
  </si>
  <si>
    <t>godišnja porezna osnovica</t>
  </si>
  <si>
    <t>Ostvareni ukupni primitci</t>
  </si>
  <si>
    <t>IZNOS DOPRINOSA</t>
  </si>
  <si>
    <t>STOPA %</t>
  </si>
  <si>
    <t>OBVEZNI DOPRINOSI</t>
  </si>
  <si>
    <t>POREZNA OSNOVICA</t>
  </si>
  <si>
    <t>UKUPNI GODIŠNJI DOPRINOSI:</t>
  </si>
  <si>
    <t>početak poslovanja</t>
  </si>
  <si>
    <t>datum završetka poslovanja</t>
  </si>
  <si>
    <t>broj mjeseci poslovanja</t>
  </si>
  <si>
    <t>ostvareni primici</t>
  </si>
  <si>
    <t>porezni razred za  razdoblje</t>
  </si>
  <si>
    <r>
      <rPr>
        <b/>
        <sz val="12"/>
        <color rgb="FFFF0000"/>
        <rFont val="Calibri"/>
        <family val="2"/>
        <charset val="238"/>
        <scheme val="minor"/>
      </rPr>
      <t>Ovaj izračun je okviran i ne služi za utvrđivanje konačnih poreznih obveza.</t>
    </r>
    <r>
      <rPr>
        <sz val="11"/>
        <color theme="1"/>
        <rFont val="Calibri"/>
        <family val="2"/>
        <charset val="238"/>
        <scheme val="minor"/>
      </rPr>
      <t xml:space="preserve">
Obveznicima koji su uz radni odnos  i obrtnici paušalisti  Porezna uprava rješenjem utvrđuje obveze i osnovice te obračun iznosa doprinosa  prema godišnjoj osnovici.  Rješenje se donosi protekom obračunskog razdoblja (kalendarske godine) u kojoj je nastala obveza.  Rok plaćanja doprinosa je 15 dana od dana dostave rješenja. 
</t>
    </r>
    <r>
      <rPr>
        <b/>
        <sz val="12"/>
        <color rgb="FFFF0000"/>
        <rFont val="Calibri"/>
        <family val="2"/>
        <charset val="238"/>
        <scheme val="minor"/>
      </rPr>
      <t>Zakonska regulativa</t>
    </r>
    <r>
      <rPr>
        <sz val="11"/>
        <color theme="1"/>
        <rFont val="Calibri"/>
        <family val="2"/>
        <charset val="238"/>
        <scheme val="minor"/>
      </rPr>
      <t xml:space="preserve">
Zakon o doprinosima  
članak 240.
</t>
    </r>
    <r>
      <rPr>
        <i/>
        <sz val="10"/>
        <color theme="1"/>
        <rFont val="Calibri"/>
        <family val="2"/>
        <charset val="238"/>
        <scheme val="minor"/>
      </rPr>
      <t>(1) Obveznicima doprinosa po osnovi obavljanja druge djelatnosti koji od druge djelatnosti porez na dohodak plaća prema paušalnom dohotku Porezna uprava rješenjem po službenoj dužnosti bez provedbe ispitnog postupka utvrđuje obvezu doprinosa te iznos godišnje osnovice, vrste doprinosa i godišnje iznose doprinosa koje je dužan platiti. 
(2) Rješenje prema stavku 1. ovoga članka donosi se za obračunsko razdoblje (kalendarsku godinu) za koje postoji obveza, a godišnje obveze doprinosa utvrđene rješenjem konačna su obveza.  
Plavi ured ne snosi odgovornost za eventualne greške u izračunu ili greške u popunjavanju obrasca. Sve detaljnije upute i pravila o porezu na dohodak možete pronaći na stranicama Porezne uprave.</t>
    </r>
  </si>
  <si>
    <t>8320-</t>
  </si>
  <si>
    <t>2224-</t>
  </si>
  <si>
    <t>8800-</t>
  </si>
  <si>
    <t>1. razred (od 0,00 do 11.300,00)</t>
  </si>
  <si>
    <t>2. razred (od 11.300,01 do 15.300,00)</t>
  </si>
  <si>
    <t>3. razred (od 15.300,01 do 19.900,00)</t>
  </si>
  <si>
    <t>4. razred (od 19.900,01 do 30.600,00)</t>
  </si>
  <si>
    <t>5. razred (od 30.600,01 do 40.000,00)</t>
  </si>
  <si>
    <t>ukupni godišnji primitak</t>
  </si>
  <si>
    <t>porezna osnovica</t>
  </si>
  <si>
    <t>6. razred (od 40.000,01 do 50.000,00)</t>
  </si>
  <si>
    <t>7. razred (od 50.000,01 do 60.000,00)</t>
  </si>
  <si>
    <t>xxxxxxxxxxx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</si>
</sst>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0.00\ &quot;kn&quot;_-;\-* #,##0.00\ &quot;kn&quot;_-;_-* &quot;-&quot;??\ &quot;kn&quot;_-;_-@_-"/>
    <numFmt numFmtId="164" formatCode="0.0%"/>
    <numFmt numFmtId="165" formatCode="_-* #,##0.00\ [$EUR]_-;\-* #,##0.00\ [$EUR]_-;_-* &quot;-&quot;??\ [$EUR]_-;_-@_-"/>
    <numFmt numFmtId="166" formatCode="0.00000"/>
    <numFmt numFmtId="167" formatCode="_-* #,##0.00\ [$€-41A]_-;\-* #,##0.00\ [$€-41A]_-;_-* &quot;-&quot;??\ [$€-41A]_-;_-@_-"/>
  </numFmts>
  <fonts count="40" x14ac:knownFonts="1">
    <font>
      <sz val="11"/>
      <color theme="1"/>
      <name val="Calibri"/>
      <family val="2"/>
      <charset val="238"/>
      <scheme val="minor"/>
    </font>
    <font>
      <sz val="11"/>
      <color theme="1"/>
      <name val="Calibri"/>
      <family val="2"/>
      <scheme val="minor"/>
    </font>
    <font>
      <sz val="9"/>
      <color indexed="81"/>
      <name val="Segoe UI"/>
      <family val="2"/>
      <charset val="238"/>
    </font>
    <font>
      <sz val="11"/>
      <name val="Calibri"/>
      <family val="2"/>
      <scheme val="minor"/>
    </font>
    <font>
      <b/>
      <sz val="12"/>
      <color rgb="FF11111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2"/>
      <color rgb="FF111111"/>
      <name val="Calibri"/>
      <family val="2"/>
      <scheme val="minor"/>
    </font>
    <font>
      <b/>
      <sz val="11"/>
      <color theme="0"/>
      <name val="Calibri"/>
      <family val="2"/>
      <scheme val="minor"/>
    </font>
    <font>
      <sz val="11"/>
      <color theme="0"/>
      <name val="Calibri"/>
      <family val="2"/>
      <scheme val="minor"/>
    </font>
    <font>
      <sz val="11"/>
      <color rgb="FF111111"/>
      <name val="Calibri"/>
      <family val="2"/>
      <charset val="238"/>
      <scheme val="minor"/>
    </font>
    <font>
      <sz val="20"/>
      <color indexed="9"/>
      <name val="Calibri"/>
      <family val="2"/>
      <charset val="238"/>
      <scheme val="minor"/>
    </font>
    <font>
      <b/>
      <sz val="10"/>
      <color indexed="9"/>
      <name val="Calibri"/>
      <family val="2"/>
      <charset val="238"/>
      <scheme val="minor"/>
    </font>
    <font>
      <b/>
      <sz val="18"/>
      <color indexed="9"/>
      <name val="Calibri"/>
      <family val="2"/>
      <charset val="238"/>
      <scheme val="minor"/>
    </font>
    <font>
      <b/>
      <sz val="12"/>
      <name val="Calibri"/>
      <family val="2"/>
      <scheme val="minor"/>
    </font>
    <font>
      <b/>
      <sz val="12"/>
      <color theme="0"/>
      <name val="Calibri"/>
      <family val="2"/>
      <scheme val="minor"/>
    </font>
    <font>
      <b/>
      <sz val="16"/>
      <color theme="0"/>
      <name val="Calibri"/>
      <family val="2"/>
      <scheme val="minor"/>
    </font>
    <font>
      <sz val="22"/>
      <color indexed="9"/>
      <name val="Calibri"/>
      <family val="2"/>
      <charset val="238"/>
      <scheme val="minor"/>
    </font>
    <font>
      <b/>
      <sz val="22"/>
      <color indexed="9"/>
      <name val="Calibri"/>
      <family val="2"/>
      <charset val="238"/>
      <scheme val="minor"/>
    </font>
    <font>
      <sz val="12"/>
      <color theme="0"/>
      <name val="Calibri"/>
      <family val="2"/>
      <scheme val="minor"/>
    </font>
    <font>
      <sz val="12"/>
      <name val="Calibri"/>
      <family val="2"/>
      <scheme val="minor"/>
    </font>
    <font>
      <b/>
      <sz val="16"/>
      <color rgb="FF009FDB"/>
      <name val="Calibri"/>
      <family val="2"/>
      <scheme val="minor"/>
    </font>
    <font>
      <b/>
      <sz val="12"/>
      <color rgb="FF009FDB"/>
      <name val="Calibri"/>
      <family val="2"/>
      <scheme val="minor"/>
    </font>
    <font>
      <u/>
      <sz val="11"/>
      <color theme="10"/>
      <name val="Calibri"/>
      <family val="2"/>
      <charset val="238"/>
      <scheme val="minor"/>
    </font>
    <font>
      <i/>
      <sz val="10"/>
      <color theme="1"/>
      <name val="Calibri"/>
      <family val="2"/>
      <charset val="238"/>
      <scheme val="minor"/>
    </font>
    <font>
      <sz val="16"/>
      <color theme="1"/>
      <name val="Calibri"/>
      <family val="2"/>
      <scheme val="minor"/>
    </font>
    <font>
      <b/>
      <sz val="12"/>
      <color rgb="FFFF0000"/>
      <name val="Calibri"/>
      <family val="2"/>
      <charset val="238"/>
      <scheme val="minor"/>
    </font>
    <font>
      <sz val="16"/>
      <color rgb="FF111111"/>
      <name val="Calibri"/>
      <family val="2"/>
      <scheme val="minor"/>
    </font>
    <font>
      <b/>
      <sz val="28"/>
      <color theme="0" tint="-0.34998626667073579"/>
      <name val="Calibri"/>
      <family val="2"/>
      <charset val="238"/>
      <scheme val="minor"/>
    </font>
    <font>
      <sz val="11"/>
      <color theme="1"/>
      <name val="Calibri"/>
      <family val="2"/>
      <charset val="238"/>
      <scheme val="minor"/>
    </font>
    <font>
      <sz val="10"/>
      <color indexed="8"/>
      <name val="Arial"/>
      <family val="2"/>
      <charset val="238"/>
    </font>
    <font>
      <u/>
      <sz val="10"/>
      <color theme="10"/>
      <name val="Arial"/>
      <family val="2"/>
      <charset val="238"/>
    </font>
    <font>
      <sz val="11"/>
      <color indexed="8"/>
      <name val="Calibri"/>
      <family val="2"/>
      <charset val="238"/>
    </font>
    <font>
      <sz val="11"/>
      <color rgb="FFFF0000"/>
      <name val="Calibri"/>
      <family val="2"/>
      <scheme val="minor"/>
    </font>
    <font>
      <b/>
      <sz val="28"/>
      <color theme="0"/>
      <name val="Calibri"/>
      <family val="2"/>
      <scheme val="minor"/>
    </font>
    <font>
      <u/>
      <sz val="16"/>
      <color theme="0"/>
      <name val="Calibri"/>
      <family val="2"/>
      <scheme val="minor"/>
    </font>
    <font>
      <b/>
      <sz val="14"/>
      <color rgb="FFFF0000"/>
      <name val="Calibri"/>
      <family val="2"/>
      <scheme val="minor"/>
    </font>
    <font>
      <sz val="10"/>
      <color rgb="FFFF0000"/>
      <name val="Arial Narrow"/>
      <family val="2"/>
    </font>
    <font>
      <sz val="8"/>
      <name val="Calibri"/>
      <family val="2"/>
      <charset val="238"/>
      <scheme val="minor"/>
    </font>
  </fonts>
  <fills count="5">
    <fill>
      <patternFill patternType="none"/>
    </fill>
    <fill>
      <patternFill patternType="gray125"/>
    </fill>
    <fill>
      <patternFill patternType="solid">
        <fgColor rgb="FF009FDB"/>
        <bgColor indexed="64"/>
      </patternFill>
    </fill>
    <fill>
      <patternFill patternType="solid">
        <fgColor theme="0"/>
        <bgColor indexed="64"/>
      </patternFill>
    </fill>
    <fill>
      <patternFill patternType="solid">
        <fgColor rgb="FFFFFFCC"/>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C00000"/>
      </left>
      <right style="thin">
        <color rgb="FFC00000"/>
      </right>
      <top style="thin">
        <color rgb="FFC00000"/>
      </top>
      <bottom style="thin">
        <color rgb="FFC00000"/>
      </bottom>
      <diagonal/>
    </border>
    <border>
      <left/>
      <right style="thin">
        <color indexed="64"/>
      </right>
      <top style="thin">
        <color indexed="64"/>
      </top>
      <bottom/>
      <diagonal/>
    </border>
    <border>
      <left style="thin">
        <color rgb="FFC00000"/>
      </left>
      <right/>
      <top style="thin">
        <color rgb="FFC00000"/>
      </top>
      <bottom style="thin">
        <color rgb="FFC00000"/>
      </bottom>
      <diagonal/>
    </border>
    <border>
      <left style="thin">
        <color indexed="64"/>
      </left>
      <right/>
      <top/>
      <bottom style="thin">
        <color indexed="64"/>
      </bottom>
      <diagonal/>
    </border>
    <border>
      <left/>
      <right style="thin">
        <color rgb="FFC00000"/>
      </right>
      <top style="thin">
        <color rgb="FFC00000"/>
      </top>
      <bottom style="thin">
        <color rgb="FFC00000"/>
      </bottom>
      <diagonal/>
    </border>
    <border>
      <left/>
      <right style="thin">
        <color indexed="64"/>
      </right>
      <top/>
      <bottom style="thin">
        <color indexed="64"/>
      </bottom>
      <diagonal/>
    </border>
    <border>
      <left style="thin">
        <color rgb="FFC00000"/>
      </left>
      <right style="thin">
        <color rgb="FFC00000"/>
      </right>
      <top style="thin">
        <color rgb="FFC00000"/>
      </top>
      <bottom/>
      <diagonal/>
    </border>
    <border>
      <left/>
      <right/>
      <top style="thin">
        <color indexed="64"/>
      </top>
      <bottom/>
      <diagonal/>
    </border>
    <border>
      <left style="thin">
        <color indexed="64"/>
      </left>
      <right/>
      <top/>
      <bottom/>
      <diagonal/>
    </border>
    <border>
      <left style="thin">
        <color rgb="FFC00000"/>
      </left>
      <right/>
      <top/>
      <bottom/>
      <diagonal/>
    </border>
    <border>
      <left style="thin">
        <color rgb="FFB2B2B2"/>
      </left>
      <right style="thin">
        <color rgb="FFB2B2B2"/>
      </right>
      <top style="thin">
        <color rgb="FFB2B2B2"/>
      </top>
      <bottom style="thin">
        <color rgb="FFB2B2B2"/>
      </bottom>
      <diagonal/>
    </border>
  </borders>
  <cellStyleXfs count="21">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xf numFmtId="0" fontId="31" fillId="0" borderId="0" applyNumberFormat="0" applyFill="0" applyBorder="0" applyAlignment="0" applyProtection="0"/>
    <xf numFmtId="0" fontId="30" fillId="0" borderId="0"/>
    <xf numFmtId="0" fontId="30" fillId="4" borderId="16" applyNumberFormat="0" applyFont="0" applyAlignment="0" applyProtection="0"/>
    <xf numFmtId="44" fontId="31" fillId="0" borderId="0" applyFont="0" applyFill="0" applyBorder="0" applyAlignment="0" applyProtection="0"/>
    <xf numFmtId="9" fontId="31" fillId="0" borderId="0" applyFont="0" applyFill="0" applyBorder="0" applyAlignment="0" applyProtection="0"/>
    <xf numFmtId="0" fontId="32" fillId="0" borderId="0" applyNumberFormat="0" applyFill="0" applyBorder="0" applyAlignment="0" applyProtection="0"/>
    <xf numFmtId="0" fontId="33" fillId="0" borderId="0"/>
    <xf numFmtId="0" fontId="31" fillId="0" borderId="0" applyNumberFormat="0" applyFill="0" applyBorder="0" applyAlignment="0" applyProtection="0"/>
    <xf numFmtId="0" fontId="1" fillId="0" borderId="0"/>
    <xf numFmtId="0" fontId="30" fillId="0" borderId="0"/>
    <xf numFmtId="0" fontId="30" fillId="0" borderId="0"/>
    <xf numFmtId="0" fontId="30" fillId="4" borderId="16" applyNumberFormat="0" applyFont="0" applyAlignment="0" applyProtection="0"/>
    <xf numFmtId="44" fontId="31" fillId="0" borderId="0" applyFont="0" applyFill="0" applyBorder="0" applyAlignment="0" applyProtection="0"/>
    <xf numFmtId="9" fontId="31" fillId="0" borderId="0" applyFont="0" applyFill="0" applyBorder="0" applyAlignment="0" applyProtection="0"/>
    <xf numFmtId="44" fontId="1" fillId="0" borderId="0" applyFont="0" applyFill="0" applyBorder="0" applyAlignment="0" applyProtection="0"/>
    <xf numFmtId="0" fontId="30" fillId="0" borderId="0"/>
  </cellStyleXfs>
  <cellXfs count="72">
    <xf numFmtId="0" fontId="0" fillId="0" borderId="0" xfId="0"/>
    <xf numFmtId="2" fontId="3" fillId="0" borderId="1" xfId="0" applyNumberFormat="1" applyFont="1" applyBorder="1" applyAlignment="1">
      <alignment horizontal="left"/>
    </xf>
    <xf numFmtId="0" fontId="1" fillId="0" borderId="0" xfId="1"/>
    <xf numFmtId="0" fontId="6" fillId="0" borderId="0" xfId="1" applyFont="1"/>
    <xf numFmtId="0" fontId="4" fillId="0" borderId="0" xfId="1" applyFont="1" applyAlignment="1">
      <alignment horizontal="center" vertical="center" wrapText="1"/>
    </xf>
    <xf numFmtId="0" fontId="4" fillId="0" borderId="1" xfId="1" applyFont="1" applyBorder="1" applyAlignment="1">
      <alignment horizontal="center" vertical="center" wrapText="1"/>
    </xf>
    <xf numFmtId="0" fontId="4" fillId="0" borderId="4" xfId="1" applyFont="1" applyBorder="1" applyAlignment="1">
      <alignment horizontal="center" vertical="center" wrapText="1"/>
    </xf>
    <xf numFmtId="0" fontId="8" fillId="0" borderId="1" xfId="1" applyFont="1" applyBorder="1" applyAlignment="1">
      <alignment vertical="center" wrapText="1"/>
    </xf>
    <xf numFmtId="164" fontId="8" fillId="0" borderId="1" xfId="3" applyNumberFormat="1" applyFont="1" applyFill="1" applyBorder="1" applyAlignment="1">
      <alignment vertical="center" wrapText="1"/>
    </xf>
    <xf numFmtId="0" fontId="8" fillId="0" borderId="1" xfId="1" applyFont="1" applyBorder="1" applyAlignment="1">
      <alignment horizontal="center" vertical="center" wrapText="1"/>
    </xf>
    <xf numFmtId="0" fontId="8" fillId="0" borderId="2" xfId="1" applyFont="1" applyBorder="1" applyAlignment="1">
      <alignment horizontal="right" vertical="center" wrapText="1"/>
    </xf>
    <xf numFmtId="0" fontId="8" fillId="0" borderId="0" xfId="1" applyFont="1" applyAlignment="1">
      <alignment vertical="center" wrapText="1"/>
    </xf>
    <xf numFmtId="0" fontId="1" fillId="0" borderId="1" xfId="0" applyFont="1" applyBorder="1" applyAlignment="1">
      <alignment horizontal="center" vertical="center" wrapText="1"/>
    </xf>
    <xf numFmtId="2" fontId="1" fillId="0" borderId="1" xfId="0" applyNumberFormat="1" applyFont="1" applyBorder="1" applyAlignment="1">
      <alignment horizontal="left"/>
    </xf>
    <xf numFmtId="14" fontId="17" fillId="2" borderId="6" xfId="1" applyNumberFormat="1" applyFont="1" applyFill="1" applyBorder="1" applyAlignment="1" applyProtection="1">
      <alignment vertical="center"/>
      <protection locked="0"/>
    </xf>
    <xf numFmtId="44" fontId="20" fillId="0" borderId="0" xfId="2" applyFont="1" applyBorder="1" applyAlignment="1">
      <alignment vertical="center"/>
    </xf>
    <xf numFmtId="0" fontId="8" fillId="0" borderId="4" xfId="1" applyFont="1" applyBorder="1" applyAlignment="1">
      <alignment horizontal="center" vertical="center" wrapText="1"/>
    </xf>
    <xf numFmtId="49" fontId="9" fillId="2" borderId="12" xfId="1" applyNumberFormat="1" applyFont="1" applyFill="1" applyBorder="1" applyAlignment="1" applyProtection="1">
      <alignment horizontal="center" vertical="center"/>
      <protection locked="0"/>
    </xf>
    <xf numFmtId="0" fontId="22" fillId="3" borderId="6" xfId="1" applyFont="1" applyFill="1" applyBorder="1" applyAlignment="1">
      <alignment vertical="center"/>
    </xf>
    <xf numFmtId="44" fontId="7" fillId="0" borderId="0" xfId="2" applyFont="1" applyBorder="1" applyAlignment="1" applyProtection="1">
      <alignment vertical="center"/>
    </xf>
    <xf numFmtId="0" fontId="10" fillId="0" borderId="0" xfId="1" applyFont="1" applyAlignment="1">
      <alignment horizontal="left" vertical="center"/>
    </xf>
    <xf numFmtId="164" fontId="21" fillId="0" borderId="1" xfId="3" applyNumberFormat="1" applyFont="1" applyFill="1" applyBorder="1" applyAlignment="1" applyProtection="1">
      <alignment vertical="center" wrapText="1"/>
    </xf>
    <xf numFmtId="49" fontId="8" fillId="0" borderId="4" xfId="1" applyNumberFormat="1" applyFont="1" applyBorder="1" applyAlignment="1">
      <alignment horizontal="center" vertical="center" wrapText="1"/>
    </xf>
    <xf numFmtId="0" fontId="0" fillId="0" borderId="0" xfId="1" applyFont="1" applyAlignment="1">
      <alignment vertical="top" wrapText="1"/>
    </xf>
    <xf numFmtId="0" fontId="26" fillId="0" borderId="0" xfId="1" applyFont="1"/>
    <xf numFmtId="0" fontId="26" fillId="0" borderId="0" xfId="0" applyFont="1"/>
    <xf numFmtId="0" fontId="10" fillId="0" borderId="0" xfId="1" applyFont="1"/>
    <xf numFmtId="4" fontId="1" fillId="0" borderId="1" xfId="0" applyNumberFormat="1" applyFont="1" applyBorder="1" applyAlignment="1">
      <alignment horizontal="center"/>
    </xf>
    <xf numFmtId="165" fontId="17" fillId="2" borderId="6" xfId="1" applyNumberFormat="1" applyFont="1" applyFill="1" applyBorder="1" applyAlignment="1" applyProtection="1">
      <alignment vertical="center"/>
      <protection locked="0"/>
    </xf>
    <xf numFmtId="165" fontId="5" fillId="0" borderId="1" xfId="1" applyNumberFormat="1" applyFont="1" applyBorder="1" applyAlignment="1">
      <alignment vertical="center"/>
    </xf>
    <xf numFmtId="165" fontId="5" fillId="0" borderId="0" xfId="1" applyNumberFormat="1" applyFont="1" applyAlignment="1">
      <alignment vertical="center"/>
    </xf>
    <xf numFmtId="165" fontId="5" fillId="0" borderId="3" xfId="1" applyNumberFormat="1" applyFont="1" applyBorder="1" applyAlignment="1">
      <alignment vertical="center"/>
    </xf>
    <xf numFmtId="165" fontId="15" fillId="0" borderId="0" xfId="1" applyNumberFormat="1" applyFont="1" applyAlignment="1">
      <alignment vertical="center"/>
    </xf>
    <xf numFmtId="0" fontId="34" fillId="0" borderId="0" xfId="1" applyFont="1"/>
    <xf numFmtId="0" fontId="1" fillId="0" borderId="1" xfId="1" applyBorder="1"/>
    <xf numFmtId="0" fontId="36" fillId="0" borderId="0" xfId="4" applyFont="1" applyAlignment="1" applyProtection="1">
      <alignment horizontal="center" vertical="center"/>
    </xf>
    <xf numFmtId="44" fontId="20" fillId="0" borderId="0" xfId="2" applyFont="1" applyBorder="1" applyAlignment="1" applyProtection="1">
      <alignment horizontal="center" vertical="center"/>
    </xf>
    <xf numFmtId="1" fontId="9" fillId="0" borderId="0" xfId="1" applyNumberFormat="1" applyFont="1" applyAlignment="1">
      <alignment horizontal="center"/>
    </xf>
    <xf numFmtId="4" fontId="1" fillId="0" borderId="0" xfId="1" applyNumberFormat="1"/>
    <xf numFmtId="44" fontId="37" fillId="0" borderId="0" xfId="2" applyFont="1" applyFill="1" applyBorder="1" applyAlignment="1">
      <alignment vertical="center"/>
    </xf>
    <xf numFmtId="166" fontId="38" fillId="0" borderId="0" xfId="12" applyNumberFormat="1" applyFont="1" applyAlignment="1" applyProtection="1">
      <alignment horizontal="left" vertical="top" wrapText="1"/>
    </xf>
    <xf numFmtId="0" fontId="34" fillId="0" borderId="1" xfId="0" applyFont="1" applyBorder="1" applyAlignment="1">
      <alignment horizontal="center" vertical="center" wrapText="1"/>
    </xf>
    <xf numFmtId="2" fontId="34" fillId="0" borderId="1" xfId="0" applyNumberFormat="1" applyFont="1" applyBorder="1" applyAlignment="1">
      <alignment horizontal="left"/>
    </xf>
    <xf numFmtId="0" fontId="34" fillId="0" borderId="0" xfId="0" applyFont="1" applyAlignment="1">
      <alignment horizontal="left" vertical="center" wrapText="1"/>
    </xf>
    <xf numFmtId="2" fontId="34" fillId="0" borderId="0" xfId="0" applyNumberFormat="1" applyFont="1" applyAlignment="1">
      <alignment horizontal="left"/>
    </xf>
    <xf numFmtId="167" fontId="10" fillId="0" borderId="0" xfId="1" applyNumberFormat="1" applyFont="1" applyAlignment="1">
      <alignment horizontal="center"/>
    </xf>
    <xf numFmtId="0" fontId="34" fillId="0" borderId="0" xfId="0" applyFont="1" applyAlignment="1">
      <alignment horizontal="center" vertical="center" wrapText="1"/>
    </xf>
    <xf numFmtId="4" fontId="34" fillId="0" borderId="0" xfId="0" applyNumberFormat="1" applyFont="1" applyAlignment="1">
      <alignment horizontal="center"/>
    </xf>
    <xf numFmtId="0" fontId="29" fillId="0" borderId="0" xfId="1" applyFont="1" applyAlignment="1">
      <alignment horizontal="center" wrapText="1"/>
    </xf>
    <xf numFmtId="0" fontId="11" fillId="0" borderId="5" xfId="1" applyFont="1" applyBorder="1" applyAlignment="1">
      <alignment horizontal="center" vertical="center" wrapText="1"/>
    </xf>
    <xf numFmtId="0" fontId="11" fillId="0" borderId="0" xfId="1" applyFont="1" applyAlignment="1">
      <alignment horizontal="center" vertical="center" wrapText="1"/>
    </xf>
    <xf numFmtId="0" fontId="16" fillId="2" borderId="8" xfId="1" applyFont="1" applyFill="1" applyBorder="1" applyAlignment="1" applyProtection="1">
      <alignment horizontal="center" vertical="center" wrapText="1"/>
      <protection locked="0"/>
    </xf>
    <xf numFmtId="0" fontId="16" fillId="2" borderId="10" xfId="1" applyFont="1" applyFill="1" applyBorder="1" applyAlignment="1" applyProtection="1">
      <alignment horizontal="center" vertical="center" wrapText="1"/>
      <protection locked="0"/>
    </xf>
    <xf numFmtId="0" fontId="10" fillId="0" borderId="0" xfId="1" applyFont="1" applyAlignment="1">
      <alignment horizontal="center" vertical="center"/>
    </xf>
    <xf numFmtId="0" fontId="21" fillId="0" borderId="0" xfId="1" applyFont="1" applyAlignment="1">
      <alignment horizontal="center" vertical="center" wrapText="1"/>
    </xf>
    <xf numFmtId="0" fontId="4" fillId="0" borderId="1" xfId="1" applyFont="1" applyBorder="1" applyAlignment="1">
      <alignment horizontal="center" vertical="center" wrapText="1"/>
    </xf>
    <xf numFmtId="0" fontId="34" fillId="0" borderId="1" xfId="0" applyFont="1" applyBorder="1" applyAlignment="1">
      <alignment horizontal="center" vertical="center" wrapText="1"/>
    </xf>
    <xf numFmtId="4" fontId="34" fillId="0" borderId="1" xfId="0" applyNumberFormat="1" applyFont="1" applyBorder="1" applyAlignment="1">
      <alignment horizontal="center"/>
    </xf>
    <xf numFmtId="0" fontId="0" fillId="0" borderId="0" xfId="1" applyFont="1" applyAlignment="1">
      <alignment horizontal="left" vertical="top" wrapText="1"/>
    </xf>
    <xf numFmtId="0" fontId="8" fillId="0" borderId="13" xfId="1" applyFont="1" applyBorder="1" applyAlignment="1">
      <alignment horizontal="center" vertical="center" wrapText="1"/>
    </xf>
    <xf numFmtId="0" fontId="1" fillId="0" borderId="1" xfId="0" applyFont="1" applyBorder="1" applyAlignment="1">
      <alignment horizontal="center" vertical="center" wrapText="1"/>
    </xf>
    <xf numFmtId="0" fontId="35" fillId="0" borderId="0" xfId="1" applyFont="1" applyAlignment="1">
      <alignment horizontal="center" wrapText="1"/>
    </xf>
    <xf numFmtId="49" fontId="9" fillId="2" borderId="15" xfId="1" applyNumberFormat="1" applyFont="1" applyFill="1" applyBorder="1" applyAlignment="1" applyProtection="1">
      <alignment horizontal="center" vertical="center"/>
      <protection locked="0"/>
    </xf>
    <xf numFmtId="49" fontId="9" fillId="2" borderId="0" xfId="1" applyNumberFormat="1" applyFont="1" applyFill="1" applyAlignment="1" applyProtection="1">
      <alignment horizontal="center" vertical="center"/>
      <protection locked="0"/>
    </xf>
    <xf numFmtId="0" fontId="28" fillId="0" borderId="14" xfId="1" applyFont="1" applyBorder="1" applyAlignment="1">
      <alignment horizontal="left" vertical="center" wrapText="1"/>
    </xf>
    <xf numFmtId="0" fontId="28" fillId="0" borderId="0" xfId="1" applyFont="1" applyAlignment="1">
      <alignment horizontal="left" vertical="center" wrapText="1"/>
    </xf>
    <xf numFmtId="0" fontId="23" fillId="3" borderId="8" xfId="1" applyFont="1" applyFill="1" applyBorder="1" applyAlignment="1">
      <alignment horizontal="center" vertical="center" wrapText="1"/>
    </xf>
    <xf numFmtId="0" fontId="23" fillId="3" borderId="10" xfId="1" applyFont="1" applyFill="1" applyBorder="1" applyAlignment="1">
      <alignment horizontal="center" vertical="center" wrapText="1"/>
    </xf>
    <xf numFmtId="0" fontId="4" fillId="0" borderId="5" xfId="1" applyFont="1" applyBorder="1" applyAlignment="1">
      <alignment horizontal="center" vertical="center" wrapText="1"/>
    </xf>
    <xf numFmtId="0" fontId="4" fillId="0" borderId="7"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cellXfs>
  <cellStyles count="21">
    <cellStyle name="Hiperveza" xfId="4" builtinId="8"/>
    <cellStyle name="Hiperveza 2" xfId="10" xr:uid="{77D6C9FF-FDE0-4DCE-B110-8C7F0718AD30}"/>
    <cellStyle name="Normal 2" xfId="6" xr:uid="{CFEF7776-90D4-4BC8-91B7-A35ACEE682E5}"/>
    <cellStyle name="Normal 2 2" xfId="15" xr:uid="{B6FFAE57-A9AF-4C41-B330-6AFC419967B9}"/>
    <cellStyle name="Normalno" xfId="0" builtinId="0"/>
    <cellStyle name="Normalno 2" xfId="1" xr:uid="{00000000-0005-0000-0000-000002000000}"/>
    <cellStyle name="Normalno 2 2" xfId="13" xr:uid="{9B19E2B9-A124-46F2-90D9-04AD05274342}"/>
    <cellStyle name="Normalno 2 3" xfId="11" xr:uid="{06A16F70-94C4-4224-AB48-B5BF566D1734}"/>
    <cellStyle name="Normalno 3" xfId="12" xr:uid="{A3980CEB-DC05-485B-AC3B-94918AEB6A12}"/>
    <cellStyle name="Normalno 3 2" xfId="14" xr:uid="{282055A9-3A86-4F03-BC37-8ACB37C5E7CC}"/>
    <cellStyle name="Normalno 3 3" xfId="20" xr:uid="{BE71C8EC-F716-4F9A-9DE2-0EE63256F290}"/>
    <cellStyle name="Normalno 4" xfId="5" xr:uid="{A1030399-7EE9-4E0D-8343-C15F4C5E8A4D}"/>
    <cellStyle name="Note 2" xfId="7" xr:uid="{902BF36C-156E-4600-AFCD-C83D35EE0955}"/>
    <cellStyle name="Note 2 2" xfId="16" xr:uid="{55883C47-D7D8-4D1E-8060-E70FE4271E2B}"/>
    <cellStyle name="Postotak 2" xfId="3" xr:uid="{00000000-0005-0000-0000-000003000000}"/>
    <cellStyle name="Postotak 2 2" xfId="18" xr:uid="{FDD1C773-DB12-4E37-9112-3D23CD9E1B6D}"/>
    <cellStyle name="Postotak 3" xfId="9" xr:uid="{4E335C13-8A63-45E7-9A67-EBC38D0EEF51}"/>
    <cellStyle name="Valuta 2" xfId="2" xr:uid="{00000000-0005-0000-0000-000004000000}"/>
    <cellStyle name="Valuta 2 2" xfId="19" xr:uid="{A15AEF48-C5CC-4248-861B-1321A2122535}"/>
    <cellStyle name="Valuta 3" xfId="17" xr:uid="{DD03B7CC-BE02-472E-AA05-AED1109F828A}"/>
    <cellStyle name="Valuta 4" xfId="8" xr:uid="{01F049D8-E027-4C69-B290-09F8F10FA575}"/>
  </cellStyles>
  <dxfs count="4">
    <dxf>
      <font>
        <b/>
        <color theme="1"/>
      </font>
    </dxf>
    <dxf>
      <font>
        <b/>
        <color theme="1"/>
      </font>
      <border>
        <top style="double">
          <color theme="4"/>
        </top>
      </border>
    </dxf>
    <dxf>
      <font>
        <b/>
        <color theme="0"/>
      </font>
      <fill>
        <patternFill patternType="solid">
          <fgColor theme="4"/>
          <bgColor theme="4"/>
        </patternFill>
      </fill>
    </dxf>
    <dxf>
      <font>
        <color theme="1"/>
      </font>
      <border>
        <bottom style="thin">
          <color theme="2"/>
        </bottom>
        <horizontal style="thin">
          <color theme="2"/>
        </horizontal>
      </border>
    </dxf>
  </dxfs>
  <tableStyles count="1" defaultTableStyle="TableStyleMedium2" defaultPivotStyle="PivotStyleLight16">
    <tableStyle name="Račun za uslugu" pivot="0" count="4" xr9:uid="{AACF4E8A-49A7-4074-8C9A-7256AC3B1035}">
      <tableStyleElement type="wholeTable" dxfId="3"/>
      <tableStyleElement type="headerRow" dxfId="2"/>
      <tableStyleElement type="totalRow" dxfId="1"/>
      <tableStyleElement type="lastColumn" dxfId="0"/>
    </tableStyle>
  </tableStyles>
  <colors>
    <mruColors>
      <color rgb="FF009F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95251</xdr:colOff>
      <xdr:row>0</xdr:row>
      <xdr:rowOff>19050</xdr:rowOff>
    </xdr:from>
    <xdr:to>
      <xdr:col>1</xdr:col>
      <xdr:colOff>1938761</xdr:colOff>
      <xdr:row>4</xdr:row>
      <xdr:rowOff>80121</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1" y="19050"/>
          <a:ext cx="1843510" cy="1213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66674</xdr:colOff>
      <xdr:row>0</xdr:row>
      <xdr:rowOff>38100</xdr:rowOff>
    </xdr:from>
    <xdr:to>
      <xdr:col>1</xdr:col>
      <xdr:colOff>2011757</xdr:colOff>
      <xdr:row>4</xdr:row>
      <xdr:rowOff>161925</xdr:rowOff>
    </xdr:to>
    <xdr:pic>
      <xdr:nvPicPr>
        <xdr:cNvPr id="2" name="Slika 1">
          <a:extLst>
            <a:ext uri="{FF2B5EF4-FFF2-40B4-BE49-F238E27FC236}">
              <a16:creationId xmlns:a16="http://schemas.microsoft.com/office/drawing/2014/main" id="{41597BC6-FF0D-45A5-ADA8-E3F1DB4EBE68}"/>
            </a:ext>
          </a:extLst>
        </xdr:cNvPr>
        <xdr:cNvPicPr>
          <a:picLocks noChangeAspect="1"/>
        </xdr:cNvPicPr>
      </xdr:nvPicPr>
      <xdr:blipFill rotWithShape="1">
        <a:blip xmlns:r="http://schemas.openxmlformats.org/officeDocument/2006/relationships" r:embed="rId1"/>
        <a:srcRect t="19997" b="14384"/>
        <a:stretch/>
      </xdr:blipFill>
      <xdr:spPr>
        <a:xfrm>
          <a:off x="66674" y="38100"/>
          <a:ext cx="1945083" cy="1276350"/>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56"/>
  <sheetViews>
    <sheetView showGridLines="0" topLeftCell="B1" zoomScaleNormal="100" zoomScaleSheetLayoutView="95" workbookViewId="0">
      <selection activeCell="D7" sqref="D7:E7"/>
    </sheetView>
  </sheetViews>
  <sheetFormatPr defaultRowHeight="15" x14ac:dyDescent="0.25"/>
  <cols>
    <col min="1" max="1" width="0" style="2" hidden="1" customWidth="1"/>
    <col min="2" max="2" width="43.28515625" style="2" customWidth="1"/>
    <col min="3" max="3" width="9.5703125" style="2" customWidth="1"/>
    <col min="4" max="4" width="18.5703125" style="2" customWidth="1"/>
    <col min="5" max="5" width="27.85546875" style="2" customWidth="1"/>
    <col min="6" max="6" width="9.140625" style="2" customWidth="1"/>
    <col min="7" max="7" width="13.28515625" style="2" customWidth="1"/>
    <col min="8" max="8" width="16.5703125" style="2" customWidth="1"/>
    <col min="9" max="33" width="9.140625" style="33"/>
    <col min="34" max="16384" width="9.140625" style="2"/>
  </cols>
  <sheetData>
    <row r="2" spans="1:9" x14ac:dyDescent="0.25">
      <c r="E2" s="48"/>
    </row>
    <row r="3" spans="1:9" ht="30.75" customHeight="1" x14ac:dyDescent="0.25">
      <c r="E3" s="48"/>
    </row>
    <row r="4" spans="1:9" ht="30" customHeight="1" x14ac:dyDescent="0.25">
      <c r="E4" s="48"/>
    </row>
    <row r="6" spans="1:9" ht="55.5" customHeight="1" x14ac:dyDescent="0.25">
      <c r="H6" s="4"/>
    </row>
    <row r="7" spans="1:9" ht="25.5" customHeight="1" x14ac:dyDescent="0.25">
      <c r="A7" s="49"/>
      <c r="B7" s="50"/>
      <c r="D7" s="51" t="s">
        <v>29</v>
      </c>
      <c r="E7" s="52"/>
      <c r="H7" s="17" t="s">
        <v>3</v>
      </c>
      <c r="I7" s="39"/>
    </row>
    <row r="8" spans="1:9" ht="21.75" customHeight="1" x14ac:dyDescent="0.25">
      <c r="C8" s="53" t="s">
        <v>18</v>
      </c>
      <c r="D8" s="53"/>
      <c r="E8" s="15">
        <f>VLOOKUP(D7,B29:C35,2)</f>
        <v>1695</v>
      </c>
      <c r="F8" s="3"/>
    </row>
    <row r="9" spans="1:9" ht="31.5" x14ac:dyDescent="0.25">
      <c r="B9" s="5" t="s">
        <v>17</v>
      </c>
      <c r="C9" s="5" t="s">
        <v>16</v>
      </c>
      <c r="D9" s="5" t="s">
        <v>15</v>
      </c>
      <c r="E9" s="6" t="s">
        <v>2</v>
      </c>
      <c r="F9" s="5" t="s">
        <v>4</v>
      </c>
      <c r="G9" s="55" t="s">
        <v>5</v>
      </c>
      <c r="H9" s="55"/>
    </row>
    <row r="10" spans="1:9" ht="39.75" customHeight="1" x14ac:dyDescent="0.25">
      <c r="B10" s="7" t="s">
        <v>6</v>
      </c>
      <c r="C10" s="8">
        <v>7.4999999999999997E-2</v>
      </c>
      <c r="D10" s="31">
        <f>ROUND(E$8*C10,2)</f>
        <v>127.13</v>
      </c>
      <c r="E10" s="9" t="s">
        <v>7</v>
      </c>
      <c r="F10" s="9" t="s">
        <v>8</v>
      </c>
      <c r="G10" s="10" t="s">
        <v>26</v>
      </c>
      <c r="H10" s="16" t="str">
        <f>H$7</f>
        <v>OIB</v>
      </c>
    </row>
    <row r="11" spans="1:9" ht="39.75" customHeight="1" x14ac:dyDescent="0.25">
      <c r="B11" s="7" t="s">
        <v>9</v>
      </c>
      <c r="C11" s="8">
        <v>2.5000000000000001E-2</v>
      </c>
      <c r="D11" s="29">
        <f>ROUND(E$8*C11,2)</f>
        <v>42.38</v>
      </c>
      <c r="E11" s="9" t="s">
        <v>10</v>
      </c>
      <c r="F11" s="9" t="s">
        <v>8</v>
      </c>
      <c r="G11" s="10" t="s">
        <v>27</v>
      </c>
      <c r="H11" s="16" t="str">
        <f>H$7</f>
        <v>OIB</v>
      </c>
    </row>
    <row r="12" spans="1:9" ht="39.75" customHeight="1" x14ac:dyDescent="0.25">
      <c r="B12" s="7" t="s">
        <v>11</v>
      </c>
      <c r="C12" s="8">
        <v>7.4999999999999997E-2</v>
      </c>
      <c r="D12" s="29">
        <f>ROUND(E$8*C12,2)</f>
        <v>127.13</v>
      </c>
      <c r="E12" s="9" t="s">
        <v>12</v>
      </c>
      <c r="F12" s="9" t="s">
        <v>8</v>
      </c>
      <c r="G12" s="10" t="s">
        <v>28</v>
      </c>
      <c r="H12" s="16" t="str">
        <f>H$7</f>
        <v>OIB</v>
      </c>
    </row>
    <row r="13" spans="1:9" ht="21.75" customHeight="1" x14ac:dyDescent="0.25">
      <c r="B13" s="54" t="s">
        <v>19</v>
      </c>
      <c r="C13" s="54"/>
      <c r="D13" s="32">
        <f>SUM(D10:D12)</f>
        <v>296.64</v>
      </c>
      <c r="E13" s="11"/>
      <c r="F13" s="11"/>
      <c r="G13" s="3"/>
      <c r="H13" s="3"/>
    </row>
    <row r="14" spans="1:9" ht="77.25" customHeight="1" x14ac:dyDescent="0.25"/>
    <row r="15" spans="1:9" ht="276.75" customHeight="1" x14ac:dyDescent="0.25">
      <c r="B15" s="58" t="s">
        <v>25</v>
      </c>
      <c r="C15" s="58"/>
      <c r="D15" s="58"/>
      <c r="E15" s="58"/>
      <c r="F15" s="58"/>
      <c r="G15" s="58"/>
      <c r="H15" s="58"/>
    </row>
    <row r="16" spans="1:9" s="33" customFormat="1" x14ac:dyDescent="0.25"/>
    <row r="17" spans="2:4" s="33" customFormat="1" x14ac:dyDescent="0.25"/>
    <row r="18" spans="2:4" s="33" customFormat="1" x14ac:dyDescent="0.25"/>
    <row r="19" spans="2:4" s="33" customFormat="1" x14ac:dyDescent="0.25"/>
    <row r="20" spans="2:4" s="33" customFormat="1" x14ac:dyDescent="0.25"/>
    <row r="21" spans="2:4" s="33" customFormat="1" x14ac:dyDescent="0.25"/>
    <row r="22" spans="2:4" s="33" customFormat="1" x14ac:dyDescent="0.25"/>
    <row r="23" spans="2:4" s="33" customFormat="1" x14ac:dyDescent="0.25"/>
    <row r="24" spans="2:4" s="33" customFormat="1" x14ac:dyDescent="0.25"/>
    <row r="25" spans="2:4" s="33" customFormat="1" x14ac:dyDescent="0.25"/>
    <row r="26" spans="2:4" s="33" customFormat="1" x14ac:dyDescent="0.25"/>
    <row r="27" spans="2:4" s="33" customFormat="1" x14ac:dyDescent="0.25">
      <c r="D27" s="40"/>
    </row>
    <row r="28" spans="2:4" s="33" customFormat="1" hidden="1" x14ac:dyDescent="0.25">
      <c r="B28" s="41" t="s">
        <v>14</v>
      </c>
      <c r="C28" s="56" t="s">
        <v>13</v>
      </c>
      <c r="D28" s="56"/>
    </row>
    <row r="29" spans="2:4" s="33" customFormat="1" hidden="1" x14ac:dyDescent="0.25">
      <c r="B29" s="42" t="s">
        <v>29</v>
      </c>
      <c r="C29" s="57">
        <f>11300*15%</f>
        <v>1695</v>
      </c>
      <c r="D29" s="57"/>
    </row>
    <row r="30" spans="2:4" s="33" customFormat="1" hidden="1" x14ac:dyDescent="0.25">
      <c r="B30" s="42" t="s">
        <v>30</v>
      </c>
      <c r="C30" s="57">
        <f>15300*15%</f>
        <v>2295</v>
      </c>
      <c r="D30" s="57"/>
    </row>
    <row r="31" spans="2:4" s="33" customFormat="1" hidden="1" x14ac:dyDescent="0.25">
      <c r="B31" s="42" t="s">
        <v>31</v>
      </c>
      <c r="C31" s="57">
        <f>19900*15%</f>
        <v>2985</v>
      </c>
      <c r="D31" s="57"/>
    </row>
    <row r="32" spans="2:4" s="33" customFormat="1" hidden="1" x14ac:dyDescent="0.25">
      <c r="B32" s="42" t="s">
        <v>32</v>
      </c>
      <c r="C32" s="57">
        <f>30600*15%</f>
        <v>4590</v>
      </c>
      <c r="D32" s="57"/>
    </row>
    <row r="33" spans="2:4" s="33" customFormat="1" hidden="1" x14ac:dyDescent="0.25">
      <c r="B33" s="42" t="s">
        <v>33</v>
      </c>
      <c r="C33" s="57">
        <f>40000*15%</f>
        <v>6000</v>
      </c>
      <c r="D33" s="57"/>
    </row>
    <row r="34" spans="2:4" s="33" customFormat="1" hidden="1" x14ac:dyDescent="0.25">
      <c r="B34" s="42" t="s">
        <v>36</v>
      </c>
      <c r="C34" s="57">
        <f>50000*15%</f>
        <v>7500</v>
      </c>
      <c r="D34" s="57"/>
    </row>
    <row r="35" spans="2:4" s="33" customFormat="1" hidden="1" x14ac:dyDescent="0.25">
      <c r="B35" s="42" t="s">
        <v>37</v>
      </c>
      <c r="C35" s="57">
        <f>60000*15%</f>
        <v>9000</v>
      </c>
      <c r="D35" s="57"/>
    </row>
    <row r="36" spans="2:4" s="33" customFormat="1" x14ac:dyDescent="0.25">
      <c r="B36" s="43"/>
      <c r="C36" s="47"/>
      <c r="D36" s="47"/>
    </row>
    <row r="37" spans="2:4" s="33" customFormat="1" x14ac:dyDescent="0.25">
      <c r="B37" s="44"/>
      <c r="C37" s="47"/>
      <c r="D37" s="47"/>
    </row>
    <row r="38" spans="2:4" s="33" customFormat="1" x14ac:dyDescent="0.25">
      <c r="B38" s="44"/>
      <c r="C38" s="47"/>
      <c r="D38" s="47"/>
    </row>
    <row r="39" spans="2:4" s="33" customFormat="1" x14ac:dyDescent="0.25">
      <c r="B39" s="44"/>
      <c r="C39" s="47"/>
      <c r="D39" s="47"/>
    </row>
    <row r="40" spans="2:4" s="33" customFormat="1" x14ac:dyDescent="0.25">
      <c r="B40" s="44"/>
      <c r="C40" s="47"/>
      <c r="D40" s="47"/>
    </row>
    <row r="41" spans="2:4" s="33" customFormat="1" x14ac:dyDescent="0.25">
      <c r="B41" s="44"/>
      <c r="C41" s="46"/>
      <c r="D41" s="46"/>
    </row>
    <row r="42" spans="2:4" s="33" customFormat="1" x14ac:dyDescent="0.25"/>
    <row r="43" spans="2:4" s="33" customFormat="1" x14ac:dyDescent="0.25"/>
    <row r="44" spans="2:4" s="33" customFormat="1" x14ac:dyDescent="0.25"/>
    <row r="45" spans="2:4" s="33" customFormat="1" x14ac:dyDescent="0.25"/>
    <row r="46" spans="2:4" s="33" customFormat="1" x14ac:dyDescent="0.25"/>
    <row r="47" spans="2:4" s="33" customFormat="1" x14ac:dyDescent="0.25"/>
    <row r="48" spans="2:4" s="33" customFormat="1" x14ac:dyDescent="0.25"/>
    <row r="49" s="33" customFormat="1" x14ac:dyDescent="0.25"/>
    <row r="50" s="33" customFormat="1" x14ac:dyDescent="0.25"/>
    <row r="51" s="33" customFormat="1" x14ac:dyDescent="0.25"/>
    <row r="52" s="33" customFormat="1" x14ac:dyDescent="0.25"/>
    <row r="53" s="33" customFormat="1" x14ac:dyDescent="0.25"/>
    <row r="54" s="33" customFormat="1" x14ac:dyDescent="0.25"/>
    <row r="55" s="33" customFormat="1" x14ac:dyDescent="0.25"/>
    <row r="56" s="33" customFormat="1" x14ac:dyDescent="0.25"/>
  </sheetData>
  <sheetProtection algorithmName="SHA-512" hashValue="f+Lr7zrNPtVrjrUnPtgBiAALRw0yI6tIiuC6HW2U0VvjLJl2mOkhHMHyDJ4U+aQTDi7j/pPG2E+wlBpH79BG1g==" saltValue="GgoQecMvab9/IIx5bVKslw==" spinCount="100000" sheet="1" formatCells="0" formatColumns="0" formatRows="0" selectLockedCells="1"/>
  <sortState xmlns:xlrd2="http://schemas.microsoft.com/office/spreadsheetml/2017/richdata2" ref="B29:C33">
    <sortCondition ref="B29"/>
  </sortState>
  <mergeCells count="21">
    <mergeCell ref="C34:D34"/>
    <mergeCell ref="C35:D35"/>
    <mergeCell ref="C31:D31"/>
    <mergeCell ref="C32:D32"/>
    <mergeCell ref="C33:D33"/>
    <mergeCell ref="G9:H9"/>
    <mergeCell ref="C28:D28"/>
    <mergeCell ref="C29:D29"/>
    <mergeCell ref="C30:D30"/>
    <mergeCell ref="B15:H15"/>
    <mergeCell ref="E2:E4"/>
    <mergeCell ref="A7:B7"/>
    <mergeCell ref="D7:E7"/>
    <mergeCell ref="C8:D8"/>
    <mergeCell ref="B13:C13"/>
    <mergeCell ref="C41:D41"/>
    <mergeCell ref="C36:D36"/>
    <mergeCell ref="C37:D37"/>
    <mergeCell ref="C38:D38"/>
    <mergeCell ref="C39:D39"/>
    <mergeCell ref="C40:D40"/>
  </mergeCells>
  <phoneticPr fontId="39" type="noConversion"/>
  <dataValidations count="1">
    <dataValidation type="list" allowBlank="1" showInputMessage="1" showErrorMessage="1" sqref="D7:E7" xr:uid="{00000000-0002-0000-0000-000000000000}">
      <formula1>$B$29:$B$35</formula1>
    </dataValidation>
  </dataValidations>
  <pageMargins left="0.70866141732283472" right="0.70866141732283472" top="0.74803149606299213" bottom="0.74803149606299213" header="0.31496062992125984" footer="0.31496062992125984"/>
  <pageSetup paperSize="9" orientation="landscape"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1C8C2-B5FB-459E-A766-E81A63224EE3}">
  <sheetPr>
    <pageSetUpPr fitToPage="1"/>
  </sheetPr>
  <dimension ref="A2:I40"/>
  <sheetViews>
    <sheetView showGridLines="0" tabSelected="1" topLeftCell="B1" zoomScaleNormal="100" zoomScaleSheetLayoutView="95" workbookViewId="0">
      <selection activeCell="G6" sqref="G6:H6"/>
    </sheetView>
  </sheetViews>
  <sheetFormatPr defaultRowHeight="15" x14ac:dyDescent="0.25"/>
  <cols>
    <col min="1" max="1" width="0" style="2" hidden="1" customWidth="1"/>
    <col min="2" max="2" width="43.28515625" style="2" customWidth="1"/>
    <col min="3" max="3" width="10.5703125" style="2" customWidth="1"/>
    <col min="4" max="4" width="24.5703125" style="2" customWidth="1"/>
    <col min="5" max="5" width="27.85546875" style="2" customWidth="1"/>
    <col min="6" max="6" width="9.140625" style="2" customWidth="1"/>
    <col min="7" max="7" width="13.28515625" style="2" customWidth="1"/>
    <col min="8" max="8" width="16.5703125" style="2" customWidth="1"/>
    <col min="9" max="16384" width="9.140625" style="2"/>
  </cols>
  <sheetData>
    <row r="2" spans="1:9" x14ac:dyDescent="0.25">
      <c r="E2" s="26">
        <f>DAY(D8)</f>
        <v>1</v>
      </c>
    </row>
    <row r="3" spans="1:9" ht="30.75" customHeight="1" x14ac:dyDescent="0.25">
      <c r="E3" s="61"/>
    </row>
    <row r="4" spans="1:9" ht="30" customHeight="1" x14ac:dyDescent="0.25">
      <c r="E4" s="61"/>
    </row>
    <row r="5" spans="1:9" x14ac:dyDescent="0.25">
      <c r="E5" s="61"/>
    </row>
    <row r="6" spans="1:9" ht="24" customHeight="1" x14ac:dyDescent="0.35">
      <c r="A6" s="24"/>
      <c r="B6" s="25" t="s">
        <v>23</v>
      </c>
      <c r="D6" s="28">
        <v>34000</v>
      </c>
      <c r="E6" s="35"/>
      <c r="G6" s="62" t="s">
        <v>38</v>
      </c>
      <c r="H6" s="63"/>
    </row>
    <row r="7" spans="1:9" ht="9.75" customHeight="1" x14ac:dyDescent="0.35">
      <c r="A7" s="24"/>
      <c r="B7" s="25"/>
      <c r="D7"/>
      <c r="E7" s="26"/>
    </row>
    <row r="8" spans="1:9" ht="24" customHeight="1" x14ac:dyDescent="0.35">
      <c r="A8" s="24"/>
      <c r="B8" s="25" t="s">
        <v>20</v>
      </c>
      <c r="D8" s="14">
        <v>46023</v>
      </c>
      <c r="E8" s="26">
        <f>(MONTH(D10)-MONTH(D8))+1</f>
        <v>12</v>
      </c>
    </row>
    <row r="9" spans="1:9" ht="18.75" customHeight="1" x14ac:dyDescent="0.35">
      <c r="A9" s="24"/>
      <c r="B9" s="25"/>
      <c r="D9"/>
      <c r="E9" s="26">
        <f>MONTH(D10)-MONTH(D8)</f>
        <v>11</v>
      </c>
    </row>
    <row r="10" spans="1:9" ht="24" customHeight="1" x14ac:dyDescent="0.35">
      <c r="A10" s="24"/>
      <c r="B10" s="25" t="s">
        <v>21</v>
      </c>
      <c r="D10" s="14">
        <v>46387</v>
      </c>
      <c r="E10" s="26"/>
    </row>
    <row r="11" spans="1:9" ht="14.25" customHeight="1" x14ac:dyDescent="0.35">
      <c r="A11" s="24"/>
      <c r="B11" s="25"/>
      <c r="D11"/>
      <c r="E11" s="26">
        <f>IF(E2=1,E8,E9)</f>
        <v>12</v>
      </c>
    </row>
    <row r="12" spans="1:9" ht="24" customHeight="1" x14ac:dyDescent="0.35">
      <c r="A12" s="24"/>
      <c r="B12" s="25" t="s">
        <v>22</v>
      </c>
      <c r="D12" s="18">
        <f>IF(E11=0,1,E11)</f>
        <v>12</v>
      </c>
      <c r="E12" s="26"/>
    </row>
    <row r="13" spans="1:9" ht="21" x14ac:dyDescent="0.35">
      <c r="A13" s="24"/>
      <c r="B13" s="24"/>
    </row>
    <row r="14" spans="1:9" ht="25.5" customHeight="1" x14ac:dyDescent="0.25">
      <c r="A14" s="64" t="s">
        <v>24</v>
      </c>
      <c r="B14" s="65"/>
      <c r="D14" s="66" t="str">
        <f>IF(E15&gt;50000,B32,IF(E15&gt;40000,B31,IF(E15&gt;30600,B30,IF(E15&gt;19900,B29,IF(E15&gt;15300,B28,IF(E15&gt;11300,B27,B26))))))</f>
        <v>5. razred (od 30.600,01 do 40.000,00)</v>
      </c>
      <c r="E14" s="67"/>
      <c r="I14" s="19"/>
    </row>
    <row r="15" spans="1:9" s="26" customFormat="1" ht="20.25" customHeight="1" x14ac:dyDescent="0.25">
      <c r="B15" s="20" t="s">
        <v>18</v>
      </c>
      <c r="C15" s="20"/>
      <c r="D15" s="36">
        <f>(D12/12)*E26</f>
        <v>6000</v>
      </c>
      <c r="E15" s="45">
        <f>(D6/D12)*12</f>
        <v>34000</v>
      </c>
      <c r="F15" s="37">
        <f>D10-D8+1</f>
        <v>365</v>
      </c>
      <c r="G15" s="33"/>
      <c r="H15" s="33"/>
    </row>
    <row r="16" spans="1:9" ht="15.75" customHeight="1" x14ac:dyDescent="0.25">
      <c r="B16" s="55" t="s">
        <v>0</v>
      </c>
      <c r="C16" s="55" t="s">
        <v>1</v>
      </c>
      <c r="D16" s="55" t="s">
        <v>15</v>
      </c>
      <c r="E16" s="55" t="s">
        <v>2</v>
      </c>
      <c r="F16" s="55" t="s">
        <v>4</v>
      </c>
      <c r="G16" s="68" t="s">
        <v>5</v>
      </c>
      <c r="H16" s="69"/>
    </row>
    <row r="17" spans="2:8" ht="15.75" customHeight="1" x14ac:dyDescent="0.25">
      <c r="B17" s="55"/>
      <c r="C17" s="55"/>
      <c r="D17" s="55"/>
      <c r="E17" s="55"/>
      <c r="F17" s="55"/>
      <c r="G17" s="70"/>
      <c r="H17" s="71"/>
    </row>
    <row r="18" spans="2:8" ht="40.5" customHeight="1" x14ac:dyDescent="0.25">
      <c r="B18" s="7" t="s">
        <v>6</v>
      </c>
      <c r="C18" s="21">
        <v>7.4999999999999997E-2</v>
      </c>
      <c r="D18" s="29">
        <f>ROUND(D$15*C18,2)</f>
        <v>450</v>
      </c>
      <c r="E18" s="9" t="s">
        <v>7</v>
      </c>
      <c r="F18" s="9" t="s">
        <v>8</v>
      </c>
      <c r="G18" s="10" t="s">
        <v>26</v>
      </c>
      <c r="H18" s="22" t="str">
        <f>G$6</f>
        <v>xxxxxxxxxxx</v>
      </c>
    </row>
    <row r="19" spans="2:8" ht="40.5" customHeight="1" x14ac:dyDescent="0.25">
      <c r="B19" s="7" t="s">
        <v>9</v>
      </c>
      <c r="C19" s="21">
        <v>2.5000000000000001E-2</v>
      </c>
      <c r="D19" s="29">
        <f>ROUND(D$15*C19,2)</f>
        <v>150</v>
      </c>
      <c r="E19" s="9" t="s">
        <v>10</v>
      </c>
      <c r="F19" s="9" t="s">
        <v>8</v>
      </c>
      <c r="G19" s="10" t="s">
        <v>27</v>
      </c>
      <c r="H19" s="16" t="str">
        <f>G$6</f>
        <v>xxxxxxxxxxx</v>
      </c>
    </row>
    <row r="20" spans="2:8" ht="40.5" customHeight="1" x14ac:dyDescent="0.25">
      <c r="B20" s="7" t="s">
        <v>11</v>
      </c>
      <c r="C20" s="21">
        <v>7.4999999999999997E-2</v>
      </c>
      <c r="D20" s="29">
        <f>ROUND(D$15*C20,2)</f>
        <v>450</v>
      </c>
      <c r="E20" s="9" t="s">
        <v>12</v>
      </c>
      <c r="F20" s="9" t="s">
        <v>8</v>
      </c>
      <c r="G20" s="10" t="s">
        <v>28</v>
      </c>
      <c r="H20" s="16" t="str">
        <f>G$6</f>
        <v>xxxxxxxxxxx</v>
      </c>
    </row>
    <row r="21" spans="2:8" ht="30" customHeight="1" x14ac:dyDescent="0.25">
      <c r="B21" s="59" t="s">
        <v>19</v>
      </c>
      <c r="C21" s="59"/>
      <c r="D21" s="30">
        <f>SUM(D18:D20)</f>
        <v>1050</v>
      </c>
      <c r="E21" s="11"/>
      <c r="F21" s="11"/>
      <c r="G21" s="3"/>
      <c r="H21" s="3"/>
    </row>
    <row r="23" spans="2:8" ht="12" customHeight="1" x14ac:dyDescent="0.25"/>
    <row r="24" spans="2:8" ht="17.25" customHeight="1" x14ac:dyDescent="0.25"/>
    <row r="25" spans="2:8" ht="19.5" hidden="1" customHeight="1" x14ac:dyDescent="0.25">
      <c r="B25" s="12" t="s">
        <v>14</v>
      </c>
      <c r="C25" s="60" t="s">
        <v>13</v>
      </c>
      <c r="D25" s="60"/>
      <c r="E25" s="38">
        <f>(D6/D12)*12</f>
        <v>34000</v>
      </c>
      <c r="F25" s="2" t="s">
        <v>34</v>
      </c>
    </row>
    <row r="26" spans="2:8" hidden="1" x14ac:dyDescent="0.25">
      <c r="B26" s="13" t="s">
        <v>29</v>
      </c>
      <c r="C26" s="34"/>
      <c r="D26" s="27">
        <v>1695</v>
      </c>
      <c r="E26" s="38">
        <f>IF(E25&gt;50000,D32,IF(E25&gt;40000,D31,IF(E25&gt;30600,D30,IF(E25&gt;19900,D29,IF(E25&gt;15300,D28,IF(E25&gt;11300,D27,D26))))))</f>
        <v>6000</v>
      </c>
      <c r="F26" s="2" t="s">
        <v>35</v>
      </c>
    </row>
    <row r="27" spans="2:8" hidden="1" x14ac:dyDescent="0.25">
      <c r="B27" s="13" t="s">
        <v>30</v>
      </c>
      <c r="C27" s="34"/>
      <c r="D27" s="27">
        <v>2295</v>
      </c>
    </row>
    <row r="28" spans="2:8" hidden="1" x14ac:dyDescent="0.25">
      <c r="B28" s="13" t="s">
        <v>31</v>
      </c>
      <c r="C28" s="34"/>
      <c r="D28" s="27">
        <v>2985</v>
      </c>
    </row>
    <row r="29" spans="2:8" hidden="1" x14ac:dyDescent="0.25">
      <c r="B29" s="13" t="s">
        <v>32</v>
      </c>
      <c r="C29" s="34"/>
      <c r="D29" s="27">
        <v>4590</v>
      </c>
    </row>
    <row r="30" spans="2:8" hidden="1" x14ac:dyDescent="0.25">
      <c r="B30" s="1" t="s">
        <v>33</v>
      </c>
      <c r="C30" s="34"/>
      <c r="D30" s="27">
        <v>6000</v>
      </c>
    </row>
    <row r="31" spans="2:8" hidden="1" x14ac:dyDescent="0.25">
      <c r="B31" s="13" t="s">
        <v>36</v>
      </c>
      <c r="C31" s="34"/>
      <c r="D31" s="27">
        <v>7500</v>
      </c>
      <c r="H31" s="2" t="str">
        <f>IF(E15&gt;50000,B32,IF(E15&gt;40000,B31,IF(E15&gt;30600,B30,IF(E15&gt;19900,B29,IF(E15&gt;15300,B28,IF(E15&gt;11300,B27,B26))))))</f>
        <v>5. razred (od 30.600,01 do 40.000,00)</v>
      </c>
    </row>
    <row r="32" spans="2:8" hidden="1" x14ac:dyDescent="0.25">
      <c r="B32" s="1" t="s">
        <v>37</v>
      </c>
      <c r="C32" s="34"/>
      <c r="D32" s="27">
        <v>9000</v>
      </c>
    </row>
    <row r="34" spans="2:8" ht="19.5" customHeight="1" x14ac:dyDescent="0.25">
      <c r="B34" s="23"/>
      <c r="C34" s="23"/>
      <c r="D34" s="23"/>
      <c r="E34" s="23"/>
      <c r="F34" s="23"/>
      <c r="G34" s="23"/>
      <c r="H34" s="23"/>
    </row>
    <row r="35" spans="2:8" ht="237" customHeight="1" x14ac:dyDescent="0.25">
      <c r="B35" s="58" t="s">
        <v>25</v>
      </c>
      <c r="C35" s="58"/>
      <c r="D35" s="58"/>
      <c r="E35" s="58"/>
      <c r="F35" s="58"/>
      <c r="G35" s="58"/>
      <c r="H35" s="58"/>
    </row>
    <row r="36" spans="2:8" x14ac:dyDescent="0.25">
      <c r="B36" s="23"/>
      <c r="C36" s="23"/>
      <c r="D36" s="23"/>
      <c r="E36" s="23"/>
      <c r="F36" s="23"/>
      <c r="G36" s="23"/>
      <c r="H36" s="23"/>
    </row>
    <row r="37" spans="2:8" ht="14.25" customHeight="1" x14ac:dyDescent="0.25">
      <c r="B37" s="23"/>
      <c r="C37" s="23"/>
      <c r="D37" s="23"/>
      <c r="E37" s="23"/>
      <c r="F37" s="23"/>
      <c r="G37" s="23"/>
      <c r="H37" s="23"/>
    </row>
    <row r="38" spans="2:8" x14ac:dyDescent="0.25">
      <c r="B38" s="23"/>
      <c r="C38" s="23"/>
      <c r="D38" s="23"/>
      <c r="E38" s="23"/>
      <c r="F38" s="23"/>
      <c r="G38" s="23"/>
      <c r="H38" s="23"/>
    </row>
    <row r="39" spans="2:8" x14ac:dyDescent="0.25">
      <c r="B39" s="23"/>
      <c r="C39" s="23"/>
      <c r="D39" s="23"/>
      <c r="E39" s="23"/>
      <c r="F39" s="23"/>
      <c r="G39" s="23"/>
      <c r="H39" s="23"/>
    </row>
    <row r="40" spans="2:8" x14ac:dyDescent="0.25">
      <c r="B40" s="23"/>
      <c r="C40" s="23"/>
      <c r="D40" s="23"/>
      <c r="E40" s="23"/>
      <c r="F40" s="23"/>
      <c r="G40" s="23"/>
      <c r="H40" s="23"/>
    </row>
  </sheetData>
  <sheetProtection algorithmName="SHA-512" hashValue="p26OcDV2DQfYKpM5mXEq5AwepsDGoApCZAgnrciEh8DBxJP4TJvp8nAsQbxRae+g0yc+hltEUQk6zSxtIQ671A==" saltValue="H7lhaz99jbxyNcvnWc6rYA==" spinCount="100000" sheet="1" formatCells="0" formatColumns="0" formatRows="0" selectLockedCells="1"/>
  <mergeCells count="13">
    <mergeCell ref="B21:C21"/>
    <mergeCell ref="C25:D25"/>
    <mergeCell ref="B35:H35"/>
    <mergeCell ref="E3:E5"/>
    <mergeCell ref="G6:H6"/>
    <mergeCell ref="A14:B14"/>
    <mergeCell ref="D14:E14"/>
    <mergeCell ref="B16:B17"/>
    <mergeCell ref="C16:C17"/>
    <mergeCell ref="D16:D17"/>
    <mergeCell ref="E16:E17"/>
    <mergeCell ref="F16:F17"/>
    <mergeCell ref="G16:H17"/>
  </mergeCells>
  <phoneticPr fontId="39" type="noConversion"/>
  <dataValidations xWindow="593" yWindow="309" count="2">
    <dataValidation type="decimal" operator="lessThanOrEqual" allowBlank="1" showInputMessage="1" showErrorMessage="1" errorTitle="Primici veći od dozvoljenog" error="Dozvoljeni prag je 40.000,00 €" promptTitle="Unesite ostvarene primitke " prompt="Svi obrtnici koji porez na dohodak utvrđuju i plaćaju u paušalnoj svoti - tzv. obrtnici „paušalisti“, imaju dozvoljeni prag ostvarenih primitaka iznosi 40.000,00 €." sqref="D6" xr:uid="{422584E7-5E4D-4922-A388-6213636A5656}">
      <formula1>60000</formula1>
    </dataValidation>
    <dataValidation type="list" allowBlank="1" showInputMessage="1" showErrorMessage="1" sqref="D14:E14" xr:uid="{0BBAB153-6C6A-4E1C-B865-551927A1E4FC}">
      <formula1>$B$26:$B$32</formula1>
    </dataValidation>
  </dataValidations>
  <pageMargins left="0.70866141732283472" right="0.70866141732283472" top="0.74803149606299213" bottom="0.74803149606299213" header="0.31496062992125984" footer="0.31496062992125984"/>
  <pageSetup paperSize="9"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OBRTNIK paušalist - RADNI ODNOS</vt:lpstr>
      <vt:lpstr>PAUŠALIST uz radni odnos 2026</vt:lpstr>
      <vt:lpstr>'OBRTNIK paušalist - RADNI ODNOS'!Podrucje_ispisa</vt:lpstr>
      <vt:lpstr>'PAUŠALIST uz radni odnos 2026'!Podrucje_ispisa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tdidak</dc:creator>
  <cp:lastModifiedBy>Vedrana Holjevac</cp:lastModifiedBy>
  <cp:lastPrinted>2018-03-09T13:49:20Z</cp:lastPrinted>
  <dcterms:created xsi:type="dcterms:W3CDTF">2018-03-08T09:34:34Z</dcterms:created>
  <dcterms:modified xsi:type="dcterms:W3CDTF">2025-11-26T10:13:59Z</dcterms:modified>
</cp:coreProperties>
</file>